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48" windowWidth="15600" windowHeight="948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Computer</author>
    <author>Lexanne Graves</author>
  </authors>
  <commentList>
    <comment ref="C4" authorId="0">
      <text>
        <r>
          <rPr>
            <b/>
            <sz val="10"/>
            <rFont val="Tahoma"/>
            <family val="2"/>
          </rPr>
          <t>Determine the appropriate compensation from Appendix A based upon years of experience and the size of the congreation.</t>
        </r>
      </text>
    </comment>
    <comment ref="C36" authorId="1">
      <text>
        <r>
          <rPr>
            <b/>
            <sz val="10"/>
            <rFont val="Tahoma"/>
            <family val="2"/>
          </rPr>
          <t>Enter appropriate value from Portico Benefit Services Cost Calculator found online at: 
https://employerlink.porticobenefits.org/Home/Resources/Calculators.aspx</t>
        </r>
      </text>
    </comment>
  </commentList>
</comments>
</file>

<file path=xl/sharedStrings.xml><?xml version="1.0" encoding="utf-8"?>
<sst xmlns="http://schemas.openxmlformats.org/spreadsheetml/2006/main" count="69" uniqueCount="56">
  <si>
    <t>I. Compensation</t>
  </si>
  <si>
    <t>B. Additional Compensation for merit, skills, etc.</t>
  </si>
  <si>
    <t>C. Total of Line A &amp; B</t>
  </si>
  <si>
    <t>E. Utilities Allowance (Include only if the Pastor pays the utilities with a cash allowance provided by the congregation. If the congregational treasurer pays the parsonage utilities directly to utility company, no figure should be included here.)*</t>
  </si>
  <si>
    <t>F. Furnishings Allowance (Part of compensation for Social Security but if expended not taxable for state or federal)</t>
  </si>
  <si>
    <t>H. Total of C, D, E, F and G</t>
  </si>
  <si>
    <t>I. Social Security Allowance (Line H x 0.16459)</t>
  </si>
  <si>
    <t>II. Retirement &amp; Other Benefits</t>
  </si>
  <si>
    <t>(For retirement only the Synod Council strongly recommends 12%)</t>
  </si>
  <si>
    <t>Board of Pensions Calculator - Defined Compensation</t>
  </si>
  <si>
    <t>L. Pastor's Social Security Tax Allowance (if paid directly to the pastor) (Line I from above)</t>
  </si>
  <si>
    <t xml:space="preserve">M. Total of K &amp; L </t>
  </si>
  <si>
    <t>For Parsonage</t>
  </si>
  <si>
    <t>N. 30% of Line M is used to determine housing when living in parsonage.</t>
  </si>
  <si>
    <r>
      <t xml:space="preserve">Q. Total </t>
    </r>
    <r>
      <rPr>
        <b/>
        <sz val="11"/>
        <color indexed="8"/>
        <rFont val="Calibri"/>
        <family val="2"/>
      </rPr>
      <t>Defined Compensation</t>
    </r>
    <r>
      <rPr>
        <sz val="11"/>
        <color theme="1"/>
        <rFont val="Calibri"/>
        <family val="2"/>
      </rPr>
      <t xml:space="preserve"> (Lines M+N+O+P)</t>
    </r>
  </si>
  <si>
    <t>S. Additional Benefits (i.e., tax sheltered annuity, life insurance, etc.)</t>
  </si>
  <si>
    <t>III. Expenses</t>
  </si>
  <si>
    <t>V. Transportation Mileage Reimbursement (Check the IRS Rate)</t>
  </si>
  <si>
    <t>IV. Other Benefits</t>
  </si>
  <si>
    <t>Vacation Sundays (Synod recommends 4 Sundays)</t>
  </si>
  <si>
    <t>Continuing Education Weeks (Synod recommends 2 weeks)</t>
  </si>
  <si>
    <t>Notes</t>
  </si>
  <si>
    <t xml:space="preserve">* It is preferable for the congregation to directly pay the utilities’ costs. The Accountable Reimbursement Policy should be used for reimbursement of all business expenses, including those outlined in Section III. If money is given to the pastor for covering the cost of parsonage/utilities, this amount becomes a tax liability for the pastor. </t>
  </si>
  <si>
    <r>
      <t xml:space="preserve">D. Fair Rental Value (FRV) of Parsonage or Line C x 30% (Value shown is Line C x 30%, if different input FRV of Parsonage) </t>
    </r>
    <r>
      <rPr>
        <b/>
        <sz val="11"/>
        <color indexed="10"/>
        <rFont val="Calibri"/>
        <family val="2"/>
      </rPr>
      <t>(D)</t>
    </r>
  </si>
  <si>
    <r>
      <t xml:space="preserve">U. Total of Lines R,S &amp; T </t>
    </r>
    <r>
      <rPr>
        <b/>
        <sz val="11"/>
        <color indexed="57"/>
        <rFont val="Calibri"/>
        <family val="2"/>
      </rPr>
      <t>(2)</t>
    </r>
  </si>
  <si>
    <t>?</t>
  </si>
  <si>
    <t>Vacation Weeks (Synod recommends 4 weeks, a total of 28 days)</t>
  </si>
  <si>
    <t>P. Housing Equity Allowance (if paid directly to the pastor)</t>
  </si>
  <si>
    <t>O. Household furnishings and utilities allowances (if paid directly to the pastor)</t>
  </si>
  <si>
    <t>(Because Pastors are considered self-employed by the IRS for Social Security computations only, the Synod Council recommends that congregations/institutions contribute total self-employed social security tax.)</t>
  </si>
  <si>
    <t>W. Continuing Education/Professional Expenses (Synod Recommended is $1,100)</t>
  </si>
  <si>
    <t>X. Official Meetings (includes Synod Assembly, etc.)</t>
  </si>
  <si>
    <r>
      <t xml:space="preserve">Y. Total of Lines V, W, &amp; X </t>
    </r>
    <r>
      <rPr>
        <b/>
        <sz val="11"/>
        <color indexed="57"/>
        <rFont val="Calibri"/>
        <family val="2"/>
      </rPr>
      <t>(3)</t>
    </r>
  </si>
  <si>
    <t>K. Annual Base Salary (before reductions for tax-sheltered annuities or reimbursement accounts) (Line C from above)</t>
  </si>
  <si>
    <r>
      <t xml:space="preserve">J. Cash Salary (Total of Lines H &amp; I) </t>
    </r>
    <r>
      <rPr>
        <b/>
        <sz val="11"/>
        <color indexed="57"/>
        <rFont val="Calibri"/>
        <family val="2"/>
      </rPr>
      <t>(1)</t>
    </r>
  </si>
  <si>
    <t>Sabbatical Weeks (for Synod recommendations see Compensation Guidelines Pages 8-11)</t>
  </si>
  <si>
    <t>Sick/Parental Leave Weeks (for Synod recommendations see Compensation Guidelines Page 6)</t>
  </si>
  <si>
    <t>G. Housing Equity Allowance (If paid directly to the pastor)**</t>
  </si>
  <si>
    <t>** Housing equity allowance (as a benefit) requires prior approval by and entered in congregational council minutes to be considered tax exempt by IRS. If paid directly to the rostered ordained person, the housing equity allowance is considered part of defined compensation and is taxable. (Housing equity allowance can be tax deferred by contribution made directly to Board of Pension Optional Pension Plan or other qualified plan.)</t>
  </si>
  <si>
    <t>*** At least equal full family, dental, and insurance coverage should be provided even if the pastor utilizes plans other than the ELCA Board of Pension Plans.</t>
  </si>
  <si>
    <t>R. ELCA Health and Pension Plan (Lines R1+R2+R3+R4+R5)***</t>
  </si>
  <si>
    <t xml:space="preserve">          R2. Retirement (ELCA Benefit Rate***** x Line Q) (Based upon the Synod Recommended 12%)</t>
  </si>
  <si>
    <t xml:space="preserve">          R3. Disability (ELCA Benefit Rate***** x Line Q)</t>
  </si>
  <si>
    <t>T. Housing Equity Allowance (If tax sheltered, see J)**</t>
  </si>
  <si>
    <t xml:space="preserve">          R1. Health****</t>
  </si>
  <si>
    <t>**** Cost Value for this category can be found by using the Portico Benefit Services Benefits Costs Calculator at: https://employerlink.porticobenefits.org/Home/Resources/Calculators.aspx</t>
  </si>
  <si>
    <t>*****Furnished by Board of Pension annually online at www.porticobenefits.org.</t>
  </si>
  <si>
    <t xml:space="preserve">          R4. Basic Group Life (ELCA Benefit Rate***** x Line Q)</t>
  </si>
  <si>
    <t xml:space="preserve">          R5. Retiree Support (ELCA Benefit Rate***** x Line Q)</t>
  </si>
  <si>
    <t>A. Base Salary (Number from Appendix A reflecting accurate years of experience)</t>
  </si>
  <si>
    <t>Ministers of Word and Sacrament Living in a Parsonage</t>
  </si>
  <si>
    <t>Total Congregational Cash Outlay</t>
  </si>
  <si>
    <r>
      <t xml:space="preserve">Total of </t>
    </r>
    <r>
      <rPr>
        <b/>
        <sz val="11"/>
        <color indexed="57"/>
        <rFont val="Calibri"/>
        <family val="2"/>
      </rPr>
      <t>(1) + (2) + (3)</t>
    </r>
  </si>
  <si>
    <t>The FRV amount is solely calculated and documented for tax purposes.  It will be subtracted as a part of calculating the Total Congregational Cash Outlay below.</t>
  </si>
  <si>
    <r>
      <t xml:space="preserve">Less </t>
    </r>
    <r>
      <rPr>
        <sz val="11"/>
        <color indexed="10"/>
        <rFont val="Calibri"/>
        <family val="2"/>
      </rPr>
      <t>(D)</t>
    </r>
  </si>
  <si>
    <t>2022 Compensation Spreadsheet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</si>
</sst>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0">
    <font>
      <sz val="11"/>
      <color theme="1"/>
      <name val="Calibri"/>
      <family val="2"/>
    </font>
    <font>
      <sz val="11"/>
      <color indexed="8"/>
      <name val="Calibri"/>
      <family val="2"/>
    </font>
    <font>
      <b/>
      <sz val="11"/>
      <color indexed="8"/>
      <name val="Calibri"/>
      <family val="2"/>
    </font>
    <font>
      <b/>
      <sz val="11"/>
      <color indexed="10"/>
      <name val="Calibri"/>
      <family val="2"/>
    </font>
    <font>
      <b/>
      <sz val="11"/>
      <color indexed="57"/>
      <name val="Calibri"/>
      <family val="2"/>
    </font>
    <font>
      <sz val="11"/>
      <color indexed="10"/>
      <name val="Calibri"/>
      <family val="2"/>
    </font>
    <font>
      <sz val="8"/>
      <name val="Calibri"/>
      <family val="2"/>
    </font>
    <font>
      <sz val="11"/>
      <name val="Calibri"/>
      <family val="2"/>
    </font>
    <font>
      <b/>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7">
    <xf numFmtId="0" fontId="0" fillId="0" borderId="0" xfId="0" applyFont="1" applyAlignment="1">
      <alignment/>
    </xf>
    <xf numFmtId="164" fontId="0" fillId="0" borderId="0" xfId="0" applyNumberFormat="1" applyAlignment="1" applyProtection="1">
      <alignment wrapText="1"/>
      <protection/>
    </xf>
    <xf numFmtId="0" fontId="0" fillId="0" borderId="0" xfId="0" applyAlignment="1">
      <alignment wrapText="1"/>
    </xf>
    <xf numFmtId="0" fontId="2" fillId="0" borderId="0" xfId="0" applyFont="1" applyAlignment="1">
      <alignment wrapText="1"/>
    </xf>
    <xf numFmtId="164" fontId="0" fillId="0" borderId="0" xfId="0" applyNumberFormat="1" applyAlignment="1">
      <alignment wrapText="1"/>
    </xf>
    <xf numFmtId="8" fontId="0" fillId="0" borderId="0" xfId="0" applyNumberFormat="1" applyAlignment="1" applyProtection="1">
      <alignment wrapText="1"/>
      <protection/>
    </xf>
    <xf numFmtId="8" fontId="0" fillId="0" borderId="0" xfId="0" applyNumberFormat="1" applyAlignment="1">
      <alignment wrapText="1"/>
    </xf>
    <xf numFmtId="0" fontId="2" fillId="0" borderId="10" xfId="0" applyFont="1" applyBorder="1" applyAlignment="1">
      <alignment wrapText="1"/>
    </xf>
    <xf numFmtId="0" fontId="0" fillId="0" borderId="11" xfId="0" applyBorder="1" applyAlignment="1">
      <alignment wrapText="1"/>
    </xf>
    <xf numFmtId="0" fontId="0" fillId="0" borderId="12" xfId="0" applyBorder="1" applyAlignment="1">
      <alignment wrapText="1"/>
    </xf>
    <xf numFmtId="164" fontId="0" fillId="0" borderId="13" xfId="0" applyNumberFormat="1" applyBorder="1" applyAlignment="1" applyProtection="1">
      <alignment wrapText="1"/>
      <protection/>
    </xf>
    <xf numFmtId="164" fontId="0" fillId="0" borderId="13" xfId="0" applyNumberFormat="1" applyBorder="1" applyAlignment="1">
      <alignment wrapText="1"/>
    </xf>
    <xf numFmtId="0" fontId="2" fillId="0" borderId="12" xfId="0" applyFont="1" applyBorder="1" applyAlignment="1">
      <alignment wrapText="1"/>
    </xf>
    <xf numFmtId="0" fontId="0" fillId="0" borderId="14" xfId="0" applyBorder="1" applyAlignment="1">
      <alignment wrapText="1"/>
    </xf>
    <xf numFmtId="164" fontId="0" fillId="0" borderId="15" xfId="0" applyNumberFormat="1" applyBorder="1" applyAlignment="1" applyProtection="1">
      <alignment wrapText="1"/>
      <protection/>
    </xf>
    <xf numFmtId="164" fontId="7" fillId="0" borderId="0" xfId="0" applyNumberFormat="1" applyFont="1" applyAlignment="1" applyProtection="1">
      <alignment wrapText="1"/>
      <protection/>
    </xf>
    <xf numFmtId="0" fontId="0" fillId="0" borderId="0" xfId="0" applyAlignment="1" applyProtection="1">
      <alignment wrapText="1"/>
      <protection locked="0"/>
    </xf>
    <xf numFmtId="0" fontId="5" fillId="0" borderId="0" xfId="0" applyFont="1" applyAlignment="1" applyProtection="1">
      <alignment horizontal="center" vertical="center" wrapText="1"/>
      <protection locked="0"/>
    </xf>
    <xf numFmtId="0" fontId="0" fillId="0" borderId="0" xfId="0" applyAlignment="1">
      <alignment vertical="top" wrapText="1"/>
    </xf>
    <xf numFmtId="0" fontId="0" fillId="0" borderId="0" xfId="0" applyAlignment="1">
      <alignment wrapText="1"/>
    </xf>
    <xf numFmtId="0" fontId="0" fillId="0" borderId="0" xfId="0" applyAlignment="1">
      <alignment wrapText="1"/>
    </xf>
    <xf numFmtId="164" fontId="5" fillId="0" borderId="0" xfId="0" applyNumberFormat="1" applyFont="1" applyAlignment="1" applyProtection="1">
      <alignment horizontal="center" vertical="center" wrapText="1"/>
      <protection locked="0"/>
    </xf>
    <xf numFmtId="0" fontId="0" fillId="0" borderId="0" xfId="0" applyAlignment="1">
      <alignment wrapText="1"/>
    </xf>
    <xf numFmtId="164" fontId="5" fillId="0" borderId="0" xfId="0" applyNumberFormat="1" applyFont="1" applyAlignment="1" applyProtection="1">
      <alignment horizontal="center" wrapText="1"/>
      <protection locked="0"/>
    </xf>
    <xf numFmtId="0" fontId="0" fillId="0" borderId="0" xfId="0" applyAlignment="1">
      <alignment wrapText="1"/>
    </xf>
    <xf numFmtId="0" fontId="0" fillId="0" borderId="0" xfId="0" applyAlignment="1">
      <alignment wrapText="1"/>
    </xf>
    <xf numFmtId="0" fontId="0" fillId="0" borderId="0" xfId="0" applyAlignment="1">
      <alignment wrapText="1"/>
    </xf>
    <xf numFmtId="0" fontId="2" fillId="0" borderId="0" xfId="0" applyFont="1" applyAlignment="1">
      <alignment horizontal="center" wrapText="1"/>
    </xf>
    <xf numFmtId="164" fontId="37" fillId="0" borderId="0" xfId="0" applyNumberFormat="1" applyFont="1" applyAlignment="1" applyProtection="1">
      <alignment wrapText="1"/>
      <protection/>
    </xf>
    <xf numFmtId="0" fontId="37" fillId="0" borderId="0" xfId="0" applyFont="1" applyAlignment="1">
      <alignment wrapText="1"/>
    </xf>
    <xf numFmtId="0" fontId="0" fillId="0" borderId="0" xfId="0" applyAlignment="1">
      <alignment wrapText="1"/>
    </xf>
    <xf numFmtId="0" fontId="0" fillId="0" borderId="12" xfId="0" applyBorder="1" applyAlignment="1">
      <alignment wrapText="1"/>
    </xf>
    <xf numFmtId="0" fontId="2" fillId="0" borderId="0" xfId="0" applyFont="1" applyAlignment="1">
      <alignment horizontal="center" wrapText="1"/>
    </xf>
    <xf numFmtId="0" fontId="2" fillId="0" borderId="0" xfId="0" applyFont="1" applyAlignment="1">
      <alignment horizontal="center" wrapText="1"/>
    </xf>
    <xf numFmtId="164" fontId="5" fillId="0" borderId="0" xfId="0" applyNumberFormat="1" applyFont="1" applyAlignment="1" applyProtection="1">
      <alignment horizontal="center" wrapText="1"/>
      <protection locked="0"/>
    </xf>
    <xf numFmtId="0" fontId="0" fillId="0" borderId="0" xfId="0" applyFont="1" applyAlignment="1">
      <alignment wrapText="1"/>
    </xf>
    <xf numFmtId="164" fontId="38" fillId="0" borderId="0" xfId="0" applyNumberFormat="1" applyFont="1" applyAlignment="1" applyProtection="1">
      <alignment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76"/>
  <sheetViews>
    <sheetView tabSelected="1" zoomScale="80" zoomScaleNormal="80" zoomScalePageLayoutView="0" workbookViewId="0" topLeftCell="A1">
      <selection activeCell="C42" sqref="C42"/>
    </sheetView>
  </sheetViews>
  <sheetFormatPr defaultColWidth="9.140625" defaultRowHeight="15"/>
  <cols>
    <col min="1" max="1" width="15.7109375" style="2" customWidth="1"/>
    <col min="2" max="2" width="98.57421875" style="2" customWidth="1"/>
    <col min="3" max="3" width="11.57421875" style="2" customWidth="1"/>
    <col min="4" max="16384" width="9.140625" style="2" customWidth="1"/>
  </cols>
  <sheetData>
    <row r="1" spans="1:3" ht="15">
      <c r="A1" s="32" t="s">
        <v>55</v>
      </c>
      <c r="B1" s="33"/>
      <c r="C1" s="33"/>
    </row>
    <row r="2" spans="1:3" ht="15">
      <c r="A2" s="32" t="s">
        <v>50</v>
      </c>
      <c r="B2" s="33"/>
      <c r="C2" s="33"/>
    </row>
    <row r="3" ht="15"/>
    <row r="4" spans="1:3" ht="45">
      <c r="A4" s="3" t="s">
        <v>0</v>
      </c>
      <c r="B4" s="24" t="s">
        <v>49</v>
      </c>
      <c r="C4" s="23" t="s">
        <v>25</v>
      </c>
    </row>
    <row r="5" spans="2:3" ht="15">
      <c r="B5" s="2" t="s">
        <v>1</v>
      </c>
      <c r="C5" s="23" t="s">
        <v>25</v>
      </c>
    </row>
    <row r="6" spans="2:3" ht="15">
      <c r="B6" s="2" t="s">
        <v>2</v>
      </c>
      <c r="C6" s="1">
        <f>SUM(C4:C5)</f>
        <v>0</v>
      </c>
    </row>
    <row r="7" spans="2:3" ht="30">
      <c r="B7" s="2" t="s">
        <v>23</v>
      </c>
      <c r="C7" s="23" t="s">
        <v>25</v>
      </c>
    </row>
    <row r="8" spans="2:3" ht="30">
      <c r="B8" s="27" t="s">
        <v>53</v>
      </c>
      <c r="C8" s="4"/>
    </row>
    <row r="9" spans="2:3" ht="15">
      <c r="B9" s="30" t="s">
        <v>3</v>
      </c>
      <c r="C9" s="34" t="s">
        <v>25</v>
      </c>
    </row>
    <row r="10" spans="2:3" ht="15">
      <c r="B10" s="30"/>
      <c r="C10" s="34"/>
    </row>
    <row r="11" spans="2:3" ht="15">
      <c r="B11" s="30"/>
      <c r="C11" s="23"/>
    </row>
    <row r="12" spans="2:3" ht="15">
      <c r="B12" s="30" t="s">
        <v>4</v>
      </c>
      <c r="C12" s="23" t="s">
        <v>25</v>
      </c>
    </row>
    <row r="13" spans="2:3" ht="15">
      <c r="B13" s="30"/>
      <c r="C13" s="23"/>
    </row>
    <row r="14" spans="2:3" ht="15">
      <c r="B14" s="20" t="s">
        <v>37</v>
      </c>
      <c r="C14" s="23" t="s">
        <v>25</v>
      </c>
    </row>
    <row r="15" spans="2:3" ht="15">
      <c r="B15" s="2" t="s">
        <v>5</v>
      </c>
      <c r="C15" s="1" t="e">
        <f>SUM(C6+C7+C9+C12+C14)</f>
        <v>#VALUE!</v>
      </c>
    </row>
    <row r="16" spans="2:3" ht="15">
      <c r="B16" s="2" t="s">
        <v>6</v>
      </c>
      <c r="C16" s="5" t="e">
        <f>(0.16459*C15)</f>
        <v>#VALUE!</v>
      </c>
    </row>
    <row r="17" spans="2:3" ht="15">
      <c r="B17" s="30" t="s">
        <v>29</v>
      </c>
      <c r="C17" s="6"/>
    </row>
    <row r="18" ht="15">
      <c r="B18" s="35"/>
    </row>
    <row r="19" s="19" customFormat="1" ht="15">
      <c r="B19" s="30"/>
    </row>
    <row r="20" spans="2:3" ht="15">
      <c r="B20" s="2" t="s">
        <v>34</v>
      </c>
      <c r="C20" s="1" t="e">
        <f>SUM(C15+C16)</f>
        <v>#VALUE!</v>
      </c>
    </row>
    <row r="21" ht="15"/>
    <row r="22" spans="1:2" ht="60">
      <c r="A22" s="3" t="s">
        <v>7</v>
      </c>
      <c r="B22" s="18" t="s">
        <v>8</v>
      </c>
    </row>
    <row r="23" spans="2:3" ht="15">
      <c r="B23" s="7" t="s">
        <v>9</v>
      </c>
      <c r="C23" s="8"/>
    </row>
    <row r="24" spans="2:3" ht="15">
      <c r="B24" s="31" t="s">
        <v>33</v>
      </c>
      <c r="C24" s="10" t="e">
        <f>SUM(C4+C5)</f>
        <v>#VALUE!</v>
      </c>
    </row>
    <row r="25" spans="2:3" ht="15">
      <c r="B25" s="31"/>
      <c r="C25" s="10"/>
    </row>
    <row r="26" spans="2:3" ht="15">
      <c r="B26" s="9" t="s">
        <v>10</v>
      </c>
      <c r="C26" s="10" t="e">
        <f>C16</f>
        <v>#VALUE!</v>
      </c>
    </row>
    <row r="27" spans="2:3" ht="15">
      <c r="B27" s="9" t="s">
        <v>11</v>
      </c>
      <c r="C27" s="10" t="e">
        <f>SUM(C24+C26)</f>
        <v>#VALUE!</v>
      </c>
    </row>
    <row r="28" spans="2:3" ht="15">
      <c r="B28" s="9"/>
      <c r="C28" s="11"/>
    </row>
    <row r="29" spans="2:3" ht="15">
      <c r="B29" s="12" t="s">
        <v>12</v>
      </c>
      <c r="C29" s="11"/>
    </row>
    <row r="30" spans="2:3" ht="15">
      <c r="B30" s="9" t="s">
        <v>13</v>
      </c>
      <c r="C30" s="10" t="e">
        <f>(0.3*C24)</f>
        <v>#VALUE!</v>
      </c>
    </row>
    <row r="31" spans="2:3" ht="15">
      <c r="B31" s="9" t="s">
        <v>28</v>
      </c>
      <c r="C31" s="10" t="e">
        <f>SUM(C9+C12)</f>
        <v>#VALUE!</v>
      </c>
    </row>
    <row r="32" spans="2:3" ht="15">
      <c r="B32" s="9" t="s">
        <v>27</v>
      </c>
      <c r="C32" s="10" t="str">
        <f>C14</f>
        <v>?</v>
      </c>
    </row>
    <row r="33" spans="2:3" ht="15">
      <c r="B33" s="13" t="s">
        <v>14</v>
      </c>
      <c r="C33" s="14" t="e">
        <f>SUM(C27+C30+C31+C32)</f>
        <v>#VALUE!</v>
      </c>
    </row>
    <row r="34" ht="15"/>
    <row r="35" spans="2:3" ht="15">
      <c r="B35" s="20" t="s">
        <v>40</v>
      </c>
      <c r="C35" s="15" t="e">
        <f>SUM(C36+C37+C38+C39+C40)</f>
        <v>#VALUE!</v>
      </c>
    </row>
    <row r="36" spans="2:3" ht="15">
      <c r="B36" s="20" t="s">
        <v>44</v>
      </c>
      <c r="C36" s="21" t="s">
        <v>25</v>
      </c>
    </row>
    <row r="37" spans="2:3" ht="30">
      <c r="B37" s="20" t="s">
        <v>41</v>
      </c>
      <c r="C37" s="36" t="e">
        <f>(0.12*C33)</f>
        <v>#VALUE!</v>
      </c>
    </row>
    <row r="38" spans="2:3" ht="15">
      <c r="B38" s="20" t="s">
        <v>42</v>
      </c>
      <c r="C38" s="1" t="e">
        <f>(0.013*C33)</f>
        <v>#VALUE!</v>
      </c>
    </row>
    <row r="39" spans="2:3" ht="15">
      <c r="B39" s="22" t="s">
        <v>47</v>
      </c>
      <c r="C39" s="1" t="e">
        <f>(0.009*C33)</f>
        <v>#VALUE!</v>
      </c>
    </row>
    <row r="40" spans="2:3" ht="14.25">
      <c r="B40" s="22" t="s">
        <v>48</v>
      </c>
      <c r="C40" s="1" t="e">
        <f>(0*C33)</f>
        <v>#VALUE!</v>
      </c>
    </row>
    <row r="41" ht="14.25">
      <c r="C41" s="4"/>
    </row>
    <row r="42" spans="2:3" ht="14.25">
      <c r="B42" s="2" t="s">
        <v>15</v>
      </c>
      <c r="C42" s="23" t="s">
        <v>25</v>
      </c>
    </row>
    <row r="43" spans="2:3" ht="14.25">
      <c r="B43" s="20" t="s">
        <v>43</v>
      </c>
      <c r="C43" s="23" t="s">
        <v>25</v>
      </c>
    </row>
    <row r="44" spans="2:3" ht="14.25">
      <c r="B44" s="2" t="s">
        <v>24</v>
      </c>
      <c r="C44" s="1" t="e">
        <f>SUM(C35+C42+C43)</f>
        <v>#VALUE!</v>
      </c>
    </row>
    <row r="46" ht="14.25">
      <c r="A46" s="3" t="s">
        <v>16</v>
      </c>
    </row>
    <row r="47" spans="2:3" ht="14.25">
      <c r="B47" s="2" t="s">
        <v>17</v>
      </c>
      <c r="C47" s="23" t="s">
        <v>25</v>
      </c>
    </row>
    <row r="48" spans="2:3" ht="14.25">
      <c r="B48" s="2" t="s">
        <v>30</v>
      </c>
      <c r="C48" s="23" t="s">
        <v>25</v>
      </c>
    </row>
    <row r="49" spans="2:3" ht="14.25">
      <c r="B49" s="2" t="s">
        <v>31</v>
      </c>
      <c r="C49" s="23" t="s">
        <v>25</v>
      </c>
    </row>
    <row r="50" spans="2:3" ht="14.25">
      <c r="B50" s="2" t="s">
        <v>32</v>
      </c>
      <c r="C50" s="1">
        <f>SUM(C47:C49)</f>
        <v>0</v>
      </c>
    </row>
    <row r="52" spans="2:3" ht="14.25">
      <c r="B52" s="2" t="s">
        <v>52</v>
      </c>
      <c r="C52" s="1" t="e">
        <f>(C20+C44+C50)</f>
        <v>#VALUE!</v>
      </c>
    </row>
    <row r="53" spans="2:3" s="26" customFormat="1" ht="14.25">
      <c r="B53" s="26" t="s">
        <v>54</v>
      </c>
      <c r="C53" s="1" t="str">
        <f>C7</f>
        <v>?</v>
      </c>
    </row>
    <row r="54" spans="2:3" s="26" customFormat="1" ht="14.25">
      <c r="B54" s="29" t="s">
        <v>51</v>
      </c>
      <c r="C54" s="28" t="e">
        <f>C52-C53</f>
        <v>#VALUE!</v>
      </c>
    </row>
    <row r="56" ht="28.5">
      <c r="A56" s="3" t="s">
        <v>18</v>
      </c>
    </row>
    <row r="57" spans="2:3" ht="14.25">
      <c r="B57" s="2" t="s">
        <v>26</v>
      </c>
      <c r="C57" s="16">
        <v>4</v>
      </c>
    </row>
    <row r="58" spans="2:3" ht="14.25">
      <c r="B58" s="2" t="s">
        <v>19</v>
      </c>
      <c r="C58" s="16">
        <v>4</v>
      </c>
    </row>
    <row r="59" spans="2:3" ht="14.25">
      <c r="B59" s="2" t="s">
        <v>36</v>
      </c>
      <c r="C59" s="17" t="s">
        <v>25</v>
      </c>
    </row>
    <row r="60" spans="2:3" ht="14.25">
      <c r="B60" s="2" t="s">
        <v>20</v>
      </c>
      <c r="C60" s="16">
        <v>2</v>
      </c>
    </row>
    <row r="61" spans="2:3" ht="14.25">
      <c r="B61" s="2" t="s">
        <v>35</v>
      </c>
      <c r="C61" s="17" t="s">
        <v>25</v>
      </c>
    </row>
    <row r="63" ht="14.25">
      <c r="A63" s="3" t="s">
        <v>21</v>
      </c>
    </row>
    <row r="64" ht="14.25">
      <c r="B64" s="30" t="s">
        <v>22</v>
      </c>
    </row>
    <row r="65" ht="14.25">
      <c r="B65" s="30"/>
    </row>
    <row r="66" ht="14.25">
      <c r="B66" s="30"/>
    </row>
    <row r="67" ht="14.25">
      <c r="B67" s="30"/>
    </row>
    <row r="68" ht="14.25">
      <c r="B68" s="30" t="s">
        <v>38</v>
      </c>
    </row>
    <row r="69" ht="14.25">
      <c r="B69" s="30"/>
    </row>
    <row r="70" ht="15" customHeight="1">
      <c r="B70" s="30"/>
    </row>
    <row r="71" ht="14.25">
      <c r="B71" s="30"/>
    </row>
    <row r="72" ht="14.25">
      <c r="B72" s="30"/>
    </row>
    <row r="73" ht="14.25">
      <c r="B73" s="30" t="s">
        <v>39</v>
      </c>
    </row>
    <row r="74" ht="14.25">
      <c r="B74" s="30"/>
    </row>
    <row r="75" ht="28.5">
      <c r="B75" s="25" t="s">
        <v>45</v>
      </c>
    </row>
    <row r="76" ht="14.25">
      <c r="B76" t="s">
        <v>46</v>
      </c>
    </row>
  </sheetData>
  <sheetProtection password="C9FD" sheet="1" selectLockedCells="1"/>
  <mergeCells count="10">
    <mergeCell ref="B12:B13"/>
    <mergeCell ref="B68:B72"/>
    <mergeCell ref="B73:B74"/>
    <mergeCell ref="B24:B25"/>
    <mergeCell ref="B64:B67"/>
    <mergeCell ref="A1:C1"/>
    <mergeCell ref="A2:C2"/>
    <mergeCell ref="C9:C10"/>
    <mergeCell ref="B17:B19"/>
    <mergeCell ref="B9:B11"/>
  </mergeCells>
  <printOptions/>
  <pageMargins left="0.25" right="0.25" top="0.75" bottom="0.75" header="0.3" footer="0.3"/>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Springhill Parish</dc:creator>
  <cp:keywords/>
  <dc:description/>
  <cp:lastModifiedBy>Jason Antley</cp:lastModifiedBy>
  <cp:lastPrinted>2011-10-18T18:20:37Z</cp:lastPrinted>
  <dcterms:created xsi:type="dcterms:W3CDTF">2010-11-23T22:11:38Z</dcterms:created>
  <dcterms:modified xsi:type="dcterms:W3CDTF">2021-09-23T14:10:56Z</dcterms:modified>
  <cp:category/>
  <cp:version/>
  <cp:contentType/>
  <cp:contentStatus/>
</cp:coreProperties>
</file>